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1792" windowHeight="9168" activeTab="1"/>
  </bookViews>
  <sheets>
    <sheet name="energia elektryczna" sheetId="7" r:id="rId1"/>
    <sheet name="energia cieplna" sheetId="5" r:id="rId2"/>
    <sheet name="łączna redukcja" sheetId="8" r:id="rId3"/>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7" l="1"/>
  <c r="B10" i="5"/>
  <c r="B12" i="5"/>
  <c r="C10" i="5"/>
  <c r="C12" i="5"/>
  <c r="D10" i="5"/>
  <c r="D12" i="5"/>
  <c r="E10" i="5"/>
  <c r="E12" i="5"/>
  <c r="F10" i="5"/>
  <c r="F12" i="5"/>
  <c r="G10" i="5"/>
  <c r="G12" i="5"/>
  <c r="H10" i="5"/>
  <c r="H12" i="5"/>
  <c r="G5" i="8"/>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authors>
    <author>Autor</author>
  </authors>
  <commentList>
    <comment ref="B12" authorId="0" shapeId="0">
      <text>
        <r>
          <rPr>
            <b/>
            <sz val="9"/>
            <color indexed="81"/>
            <rFont val="Arial CE"/>
            <charset val="238"/>
          </rPr>
          <t>E = B x W
B - zużycie paliwa [Mg]
W - 1 500 x Ar [g/Mg]
Ar - zawartość popiołu = 10</t>
        </r>
      </text>
    </comment>
    <comment ref="C12" authorId="0" shapeId="0">
      <text>
        <r>
          <rPr>
            <b/>
            <sz val="9"/>
            <color indexed="81"/>
            <rFont val="Arial CE"/>
            <charset val="238"/>
          </rPr>
          <t>E = B x W
B - zużycie paliwa [Mg]
W - 1 500 x Ar [g/Mg]
Ar - zawartość popiołu = 10</t>
        </r>
      </text>
    </comment>
    <comment ref="D12" authorId="0" shapeId="0">
      <text>
        <r>
          <rPr>
            <b/>
            <sz val="9"/>
            <color indexed="81"/>
            <rFont val="Arial CE"/>
            <charset val="238"/>
          </rPr>
          <t>E = B x W
B - zużycie paliwa [Mg]
W - 407,184 [g/Mg]</t>
        </r>
      </text>
    </comment>
    <comment ref="E12" authorId="0" shapeId="0">
      <text>
        <r>
          <rPr>
            <b/>
            <sz val="9"/>
            <color indexed="81"/>
            <rFont val="Arial CE"/>
            <charset val="238"/>
          </rPr>
          <t>E = B x W
B - zużycie paliwa [Mg]
W - 0,005 [g/m3]</t>
        </r>
      </text>
    </comment>
    <comment ref="F12" authorId="0" shapeId="0">
      <text>
        <r>
          <rPr>
            <b/>
            <sz val="9"/>
            <color indexed="81"/>
            <rFont val="Arial CE"/>
            <charset val="238"/>
          </rPr>
          <t>E = B x Wo x W
B - zużycie paliwa [Mg]
Wo - 47,3 MJ/kg
W - 3,1 [g/GJ]</t>
        </r>
      </text>
    </comment>
    <comment ref="G12" authorId="0" shapeId="0">
      <text>
        <r>
          <rPr>
            <b/>
            <sz val="9"/>
            <color indexed="81"/>
            <rFont val="Arial CE"/>
            <charset val="238"/>
          </rPr>
          <t>E = B x W
B - zużycie paliwa [Mg]
W - 1 500 x Ar [g/Mg]
Ar - zawartość popiołu = 1</t>
        </r>
      </text>
    </comment>
    <comment ref="B13" authorId="0" shapeId="0">
      <text>
        <r>
          <rPr>
            <b/>
            <sz val="9"/>
            <color indexed="81"/>
            <rFont val="Arial CE"/>
            <charset val="238"/>
          </rPr>
          <t>E = B x W
B - zużycie paliwa [Mg]
W - 16 000 x s [g/Mg]
s - zawartość siarki = 1</t>
        </r>
      </text>
    </comment>
    <comment ref="C13" authorId="0" shapeId="0">
      <text>
        <r>
          <rPr>
            <b/>
            <sz val="9"/>
            <color indexed="81"/>
            <rFont val="Arial CE"/>
            <charset val="238"/>
          </rPr>
          <t>E = B x W
B - zużycie paliwa [Mg]
W - 16 000 x s [g/Mg]
s - zawartość siarki = 1</t>
        </r>
      </text>
    </comment>
    <comment ref="D13" authorId="0" shapeId="0">
      <text>
        <r>
          <rPr>
            <b/>
            <sz val="9"/>
            <color indexed="81"/>
            <rFont val="Arial CE"/>
            <charset val="238"/>
          </rPr>
          <t>E = B x W
B - zużycie paliwa [Mg]
W - 20 359,2 x s [g/Mg]
s - zawartość siarki = 0,15</t>
        </r>
      </text>
    </comment>
    <comment ref="E13" authorId="0" shapeId="0">
      <text>
        <r>
          <rPr>
            <b/>
            <sz val="9"/>
            <color indexed="81"/>
            <rFont val="Arial CE"/>
            <charset val="238"/>
          </rPr>
          <t>E = B x W
B - zużycie paliwa [m3]
W - 0,002 x s [g/m3]
s - zawartość siarki = 7 mg/m3</t>
        </r>
      </text>
    </comment>
    <comment ref="F13" authorId="0" shapeId="0">
      <text>
        <r>
          <rPr>
            <b/>
            <sz val="9"/>
            <color indexed="81"/>
            <rFont val="Arial CE"/>
            <charset val="238"/>
          </rPr>
          <t>E = B x Wo x W
B - zużycie paliwa [Mg]
Wo - 47,3 MJ/kg
W - 0,29 [g/GJ]</t>
        </r>
      </text>
    </comment>
    <comment ref="G13" authorId="0" shapeId="0">
      <text>
        <r>
          <rPr>
            <b/>
            <sz val="9"/>
            <color indexed="81"/>
            <rFont val="Arial CE"/>
            <charset val="238"/>
          </rPr>
          <t>E = B x W
B - zużycie paliwa [Mg]
W - 110 [g/Mg]</t>
        </r>
      </text>
    </comment>
    <comment ref="B14" authorId="0" shapeId="0">
      <text>
        <r>
          <rPr>
            <b/>
            <sz val="9"/>
            <color indexed="81"/>
            <rFont val="Arial CE"/>
            <charset val="238"/>
          </rPr>
          <t>E = B x W
B - zużycie paliwa [Mg]
W - 3 000 [g/Mg]</t>
        </r>
      </text>
    </comment>
    <comment ref="C14" authorId="0" shapeId="0">
      <text>
        <r>
          <rPr>
            <b/>
            <sz val="9"/>
            <color indexed="81"/>
            <rFont val="Arial CE"/>
            <charset val="238"/>
          </rPr>
          <t>E = B x W
B - zużycie paliwa [Mg]
W - 1 000 [g/Mg]</t>
        </r>
      </text>
    </comment>
    <comment ref="D14" authorId="0" shapeId="0">
      <text>
        <r>
          <rPr>
            <b/>
            <sz val="9"/>
            <color indexed="81"/>
            <rFont val="Arial CE"/>
            <charset val="238"/>
          </rPr>
          <t>E = B x W
B - zużycie paliwa [Mg]
W - 2 395,2 [g/Mg]</t>
        </r>
      </text>
    </comment>
    <comment ref="E14" authorId="0" shapeId="0">
      <text>
        <r>
          <rPr>
            <b/>
            <sz val="9"/>
            <color indexed="81"/>
            <rFont val="Arial CE"/>
            <charset val="238"/>
          </rPr>
          <t>E = B x W
B - zużycie paliwa [Mg]
W - 1,75 [g/m3]</t>
        </r>
      </text>
    </comment>
    <comment ref="F14" authorId="0" shapeId="0">
      <text>
        <r>
          <rPr>
            <b/>
            <sz val="9"/>
            <color indexed="81"/>
            <rFont val="Arial CE"/>
            <charset val="238"/>
          </rPr>
          <t>E = B x Wo x W
B - zużycie paliwa [Mg]
Wo - 47,3 MJ/kg
W - 39 [g/GJ]</t>
        </r>
      </text>
    </comment>
    <comment ref="G14" authorId="0" shapeId="0">
      <text>
        <r>
          <rPr>
            <b/>
            <sz val="9"/>
            <color indexed="81"/>
            <rFont val="Arial CE"/>
            <charset val="238"/>
          </rPr>
          <t>E = B x W
B - zużycie paliwa [Mg]
W - 950 [g/Mg]</t>
        </r>
      </text>
    </comment>
    <comment ref="B15" authorId="0" shapeId="0">
      <text>
        <r>
          <rPr>
            <b/>
            <sz val="9"/>
            <color indexed="81"/>
            <rFont val="Arial CE"/>
            <charset val="238"/>
          </rPr>
          <t>E = B x W
B - zużycie paliwa [Mg]
W - 20 000 [g/Mg]</t>
        </r>
      </text>
    </comment>
    <comment ref="C15" authorId="0" shapeId="0">
      <text>
        <r>
          <rPr>
            <b/>
            <sz val="9"/>
            <color indexed="81"/>
            <rFont val="Arial CE"/>
            <charset val="238"/>
          </rPr>
          <t>E = B x W
B - zużycie paliwa [Mg]
W - 20 000 [g/Mg]</t>
        </r>
      </text>
    </comment>
    <comment ref="D15" authorId="0" shapeId="0">
      <text>
        <r>
          <rPr>
            <b/>
            <sz val="9"/>
            <color indexed="81"/>
            <rFont val="Arial CE"/>
            <charset val="238"/>
          </rPr>
          <t>E = B x W
B - zużycie paliwa [Mg]
W - 598,8 [g/Mg]</t>
        </r>
      </text>
    </comment>
    <comment ref="E15" authorId="0" shapeId="0">
      <text>
        <r>
          <rPr>
            <b/>
            <sz val="9"/>
            <color indexed="81"/>
            <rFont val="Arial CE"/>
            <charset val="238"/>
          </rPr>
          <t>E = B x W
B - zużycie paliwa [Mg]
W - 0,24 [g/m3]</t>
        </r>
      </text>
    </comment>
    <comment ref="F15" authorId="0" shapeId="0">
      <text>
        <r>
          <rPr>
            <b/>
            <sz val="9"/>
            <color indexed="81"/>
            <rFont val="Arial CE"/>
            <charset val="238"/>
          </rPr>
          <t>E = B x Wo x W
B - zużycie paliwa [Mg]
Wo - 47,3 MJ/kg
W - 16 [g/GJ]</t>
        </r>
      </text>
    </comment>
    <comment ref="G15" authorId="0" shapeId="0">
      <text>
        <r>
          <rPr>
            <b/>
            <sz val="9"/>
            <color indexed="81"/>
            <rFont val="Arial CE"/>
            <charset val="238"/>
          </rPr>
          <t>E = B x W
B - zużycie paliwa [Mg]
W - 16 000 [g/Mg]</t>
        </r>
      </text>
    </comment>
    <comment ref="B16" authorId="0" shapeId="0">
      <text>
        <r>
          <rPr>
            <b/>
            <sz val="9"/>
            <color indexed="81"/>
            <rFont val="Arial CE"/>
            <charset val="238"/>
          </rPr>
          <t>E = B x W
B - zużycie paliwa [Mg]
W - 2 000 000 [g/Mg]</t>
        </r>
      </text>
    </comment>
    <comment ref="C16" authorId="0" shapeId="0">
      <text>
        <r>
          <rPr>
            <b/>
            <sz val="9"/>
            <color indexed="81"/>
            <rFont val="Arial CE"/>
            <charset val="238"/>
          </rPr>
          <t>E = B x W
B - zużycie paliwa [Mg]
W - 2 360 000 [g/Mg]</t>
        </r>
      </text>
    </comment>
    <comment ref="D16" authorId="0" shapeId="0">
      <text>
        <r>
          <rPr>
            <b/>
            <sz val="9"/>
            <color indexed="81"/>
            <rFont val="Arial CE"/>
            <charset val="238"/>
          </rPr>
          <t>E = B x W
B - zużycie paliwa [Mg]
W - 3 233 520 [g/Mg]</t>
        </r>
      </text>
    </comment>
    <comment ref="E16" authorId="0" shapeId="0">
      <text>
        <r>
          <rPr>
            <b/>
            <sz val="9"/>
            <color indexed="81"/>
            <rFont val="Arial CE"/>
            <charset val="238"/>
          </rPr>
          <t>E = B x W
B - zużycie paliwa [Mg]
W - 2 000 [g/m3]</t>
        </r>
      </text>
    </comment>
    <comment ref="F16" authorId="0" shapeId="0">
      <text>
        <r>
          <rPr>
            <b/>
            <sz val="9"/>
            <color indexed="81"/>
            <rFont val="Arial CE"/>
            <charset val="238"/>
          </rPr>
          <t>E = B x Wo x W
B - zużycie paliwa [Mg]
Wo - 47,3 MJ/kg
W - 63 100 [g/GJ]</t>
        </r>
      </text>
    </comment>
    <comment ref="G16" authorId="0" shapeId="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<sst xmlns="http://schemas.openxmlformats.org/spreadsheetml/2006/main" count="98" uniqueCount="70">
  <si>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</si>
  <si>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</si>
  <si>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</si>
  <si>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</si>
  <si>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</si>
  <si>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</si>
  <si>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</si>
  <si>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</si>
  <si>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</si>
  <si>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</si>
  <si>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</si>
  <si>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</si>
  <si>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</si>
  <si>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</si>
  <si>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</si>
  <si>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</si>
  <si>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</si>
  <si>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</si>
  <si>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</si>
  <si>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</si>
  <si>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</si>
  <si>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</si>
  <si>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</si>
  <si>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</si>
  <si>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</si>
  <si>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</si>
  <si>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</si>
  <si>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</si>
  <si>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</si>
  <si>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</si>
  <si>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</si>
  <si>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</si>
  <si>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</si>
  <si>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</si>
  <si>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</si>
  <si>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</si>
  <si>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</si>
  <si>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</si>
  <si>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</si>
  <si>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</si>
  <si>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</si>
  <si>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</si>
  <si>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</si>
  <si>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</si>
  <si>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</si>
  <si>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</si>
  <si>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</si>
  <si>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</si>
  <si>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</si>
  <si>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</si>
  <si>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</si>
  <si>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</si>
  <si>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</si>
  <si>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</si>
  <si>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</si>
  <si>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</si>
  <si>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</si>
  <si>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</si>
  <si>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</si>
  <si>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</si>
  <si>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</si>
  <si>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</si>
  <si>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</si>
  <si>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</si>
  <si>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</si>
  <si>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</si>
  <si>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</si>
  <si>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</si>
  <si>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</si>
  <si>
    <t>Tabela dotycząca emisji zanieczyszczeń, może obejmować łączną redukcję zużycia energii elektrycznej, a szczegółowy sposób wyliczenia zużycia energii przed i po projekcie powinien być zamieszczony przez wnioskodawcę w Studium wykonalności/Biznesplanie.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</si>
</sst>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0" xfId="0" applyFont="1" applyAlignment="1">
      <alignment horizontal="center"/>
    </xf>
    <xf numFmtId="0" fontId="3"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6" xfId="0" applyFont="1" applyBorder="1" applyAlignment="1">
      <alignment horizontal="left"/>
    </xf>
    <xf numFmtId="0" fontId="3" fillId="0" borderId="13" xfId="0" applyFont="1" applyBorder="1" applyAlignment="1">
      <alignment horizontal="left"/>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165" fontId="6" fillId="0" borderId="1" xfId="0" applyNumberFormat="1" applyFont="1" applyBorder="1" applyAlignment="1">
      <alignment horizontal="center"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xf>
    <xf numFmtId="0" fontId="15" fillId="0" borderId="11" xfId="0" applyFont="1" applyBorder="1" applyAlignment="1">
      <alignment horizontal="left" vertical="center"/>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28" zoomScale="115" zoomScaleNormal="115" zoomScalePageLayoutView="115" workbookViewId="0">
      <selection activeCell="E6" sqref="E6:H6"/>
    </sheetView>
  </sheetViews>
  <sheetFormatPr defaultColWidth="9" defaultRowHeight="13.2"/>
  <cols>
    <col min="1" max="1" width="15.88671875" style="1" customWidth="1"/>
    <col min="2" max="2" width="12.109375" style="1" customWidth="1"/>
    <col min="3" max="8" width="12.33203125" style="1" customWidth="1"/>
    <col min="9" max="16384" width="9" style="1"/>
  </cols>
  <sheetData>
    <row r="1" spans="1:8" ht="17.399999999999999">
      <c r="A1" s="74" t="s">
        <v>41</v>
      </c>
      <c r="B1" s="75"/>
      <c r="C1" s="75"/>
      <c r="D1" s="75"/>
      <c r="E1" s="75"/>
      <c r="F1" s="75"/>
      <c r="G1" s="75"/>
      <c r="H1" s="76"/>
    </row>
    <row r="2" spans="1:8" ht="24.75" customHeight="1">
      <c r="A2" s="84" t="s">
        <v>66</v>
      </c>
      <c r="B2" s="85"/>
      <c r="C2" s="85"/>
      <c r="D2" s="85"/>
      <c r="E2" s="85"/>
      <c r="F2" s="85"/>
      <c r="G2" s="85"/>
      <c r="H2" s="86"/>
    </row>
    <row r="3" spans="1:8">
      <c r="A3" s="77"/>
      <c r="B3" s="56"/>
      <c r="C3" s="56"/>
      <c r="D3" s="56"/>
      <c r="E3" s="56"/>
      <c r="F3" s="56"/>
      <c r="G3" s="56"/>
      <c r="H3" s="57"/>
    </row>
    <row r="4" spans="1:8">
      <c r="A4" s="77"/>
      <c r="B4" s="56"/>
      <c r="C4" s="56"/>
      <c r="D4" s="56"/>
      <c r="E4" s="56"/>
      <c r="F4" s="56"/>
      <c r="G4" s="56"/>
      <c r="H4" s="57"/>
    </row>
    <row r="5" spans="1:8">
      <c r="A5" s="77"/>
      <c r="B5" s="56"/>
      <c r="C5" s="56"/>
      <c r="D5" s="56"/>
      <c r="E5" s="56"/>
      <c r="F5" s="56"/>
      <c r="G5" s="56"/>
      <c r="H5" s="57"/>
    </row>
    <row r="6" spans="1:8" ht="24.75" customHeight="1">
      <c r="A6" s="87" t="s">
        <v>63</v>
      </c>
      <c r="B6" s="88"/>
      <c r="C6" s="88"/>
      <c r="D6" s="89"/>
      <c r="E6" s="90">
        <v>0</v>
      </c>
      <c r="F6" s="90"/>
      <c r="G6" s="90"/>
      <c r="H6" s="90"/>
    </row>
    <row r="7" spans="1:8" ht="30" customHeight="1">
      <c r="A7" s="87" t="s">
        <v>64</v>
      </c>
      <c r="B7" s="88"/>
      <c r="C7" s="88"/>
      <c r="D7" s="89"/>
      <c r="E7" s="90">
        <v>0</v>
      </c>
      <c r="F7" s="90"/>
      <c r="G7" s="90"/>
      <c r="H7" s="90"/>
    </row>
    <row r="8" spans="1:8" ht="39" customHeight="1">
      <c r="A8" s="87" t="s">
        <v>51</v>
      </c>
      <c r="B8" s="88"/>
      <c r="C8" s="88"/>
      <c r="D8" s="89"/>
      <c r="E8" s="81">
        <f>E6-E7</f>
        <v>0</v>
      </c>
      <c r="F8" s="82"/>
      <c r="G8" s="82"/>
      <c r="H8" s="83"/>
    </row>
    <row r="9" spans="1:8" s="4" customFormat="1" ht="30.75" customHeight="1">
      <c r="A9" s="78" t="s">
        <v>50</v>
      </c>
      <c r="B9" s="79"/>
      <c r="C9" s="79"/>
      <c r="D9" s="79"/>
      <c r="E9" s="79"/>
      <c r="F9" s="79"/>
      <c r="G9" s="79"/>
      <c r="H9" s="80"/>
    </row>
    <row r="10" spans="1:8" s="4" customFormat="1" ht="30.75" customHeight="1">
      <c r="A10" s="2" t="s">
        <v>11</v>
      </c>
      <c r="B10" s="17">
        <v>0.68500000000000005</v>
      </c>
      <c r="C10" s="18" t="s">
        <v>43</v>
      </c>
      <c r="D10" s="91">
        <f>B10*E8</f>
        <v>0</v>
      </c>
      <c r="E10" s="91"/>
      <c r="F10" s="91"/>
      <c r="G10" s="91"/>
      <c r="H10" s="91"/>
    </row>
    <row r="11" spans="1:8" s="4" customFormat="1" ht="30.75" customHeight="1">
      <c r="A11" s="2" t="s">
        <v>5</v>
      </c>
      <c r="B11" s="17">
        <v>4.3600000000000003E-4</v>
      </c>
      <c r="C11" s="18" t="s">
        <v>43</v>
      </c>
      <c r="D11" s="91">
        <f>B11*E8</f>
        <v>0</v>
      </c>
      <c r="E11" s="91"/>
      <c r="F11" s="91"/>
      <c r="G11" s="91"/>
      <c r="H11" s="91"/>
    </row>
    <row r="12" spans="1:8" s="4" customFormat="1" ht="30.75" customHeight="1">
      <c r="A12" s="2" t="s">
        <v>12</v>
      </c>
      <c r="B12" s="17">
        <v>4.5600000000000003E-4</v>
      </c>
      <c r="C12" s="18" t="s">
        <v>43</v>
      </c>
      <c r="D12" s="91">
        <f>B12*E8</f>
        <v>0</v>
      </c>
      <c r="E12" s="91"/>
      <c r="F12" s="91"/>
      <c r="G12" s="91"/>
      <c r="H12" s="91"/>
    </row>
    <row r="13" spans="1:8" s="4" customFormat="1" ht="30.75" customHeight="1">
      <c r="A13" s="2" t="s">
        <v>6</v>
      </c>
      <c r="B13" s="17">
        <v>2.61E-4</v>
      </c>
      <c r="C13" s="18" t="s">
        <v>43</v>
      </c>
      <c r="D13" s="91">
        <f>B13*E8</f>
        <v>0</v>
      </c>
      <c r="E13" s="91"/>
      <c r="F13" s="91"/>
      <c r="G13" s="91"/>
      <c r="H13" s="91"/>
    </row>
    <row r="14" spans="1:8" s="4" customFormat="1" ht="30.75" customHeight="1">
      <c r="A14" s="2" t="s">
        <v>42</v>
      </c>
      <c r="B14" s="17">
        <v>1.8E-5</v>
      </c>
      <c r="C14" s="18" t="s">
        <v>43</v>
      </c>
      <c r="D14" s="91">
        <f>B14*E8</f>
        <v>0</v>
      </c>
      <c r="E14" s="91"/>
      <c r="F14" s="91"/>
      <c r="G14" s="91"/>
      <c r="H14" s="91"/>
    </row>
    <row r="15" spans="1:8" s="4" customFormat="1">
      <c r="A15" s="60"/>
      <c r="B15" s="61"/>
      <c r="C15" s="61"/>
      <c r="D15" s="61"/>
      <c r="E15" s="61"/>
      <c r="F15" s="61"/>
      <c r="G15" s="61"/>
      <c r="H15" s="62"/>
    </row>
    <row r="16" spans="1:8" s="4" customFormat="1">
      <c r="A16" s="63"/>
      <c r="B16" s="64"/>
      <c r="C16" s="64"/>
      <c r="D16" s="64"/>
      <c r="E16" s="64"/>
      <c r="F16" s="64"/>
      <c r="G16" s="64"/>
      <c r="H16" s="65"/>
    </row>
    <row r="17" spans="1:8" s="4" customFormat="1" ht="70.5" customHeight="1">
      <c r="A17" s="66" t="s">
        <v>56</v>
      </c>
      <c r="B17" s="67"/>
      <c r="C17" s="67"/>
      <c r="D17" s="67"/>
      <c r="E17" s="67"/>
      <c r="F17" s="67"/>
      <c r="G17" s="67"/>
      <c r="H17" s="68"/>
    </row>
    <row r="18" spans="1:8" ht="15.6">
      <c r="A18" s="69" t="s">
        <v>27</v>
      </c>
      <c r="B18" s="70"/>
      <c r="C18" s="70"/>
      <c r="D18" s="70"/>
      <c r="E18" s="70"/>
      <c r="F18" s="70"/>
      <c r="G18" s="70"/>
      <c r="H18" s="71"/>
    </row>
    <row r="19" spans="1:8" ht="19.8">
      <c r="A19" s="51"/>
      <c r="B19" s="53" t="s">
        <v>13</v>
      </c>
      <c r="C19" s="54"/>
      <c r="D19" s="54"/>
      <c r="E19" s="54"/>
      <c r="F19" s="54"/>
      <c r="G19" s="55"/>
      <c r="H19" s="8"/>
    </row>
    <row r="20" spans="1:8">
      <c r="A20" s="51"/>
      <c r="B20" s="1" t="s">
        <v>7</v>
      </c>
      <c r="C20" s="56"/>
      <c r="D20" s="56"/>
      <c r="E20" s="56"/>
      <c r="F20" s="56"/>
      <c r="G20" s="56"/>
      <c r="H20" s="57"/>
    </row>
    <row r="21" spans="1:8" ht="18">
      <c r="A21" s="51"/>
      <c r="B21" s="9" t="s">
        <v>8</v>
      </c>
      <c r="C21" s="58" t="s">
        <v>2</v>
      </c>
      <c r="D21" s="58"/>
      <c r="E21" s="58"/>
      <c r="F21" s="58"/>
      <c r="G21" s="58"/>
      <c r="H21" s="59"/>
    </row>
    <row r="22" spans="1:8" ht="18">
      <c r="A22" s="51"/>
      <c r="B22" s="9" t="s">
        <v>9</v>
      </c>
      <c r="C22" s="58" t="s">
        <v>0</v>
      </c>
      <c r="D22" s="58"/>
      <c r="E22" s="58"/>
      <c r="F22" s="58"/>
      <c r="G22" s="58"/>
      <c r="H22" s="59"/>
    </row>
    <row r="23" spans="1:8" ht="18">
      <c r="A23" s="51"/>
      <c r="B23" s="9" t="s">
        <v>10</v>
      </c>
      <c r="C23" s="58" t="s">
        <v>1</v>
      </c>
      <c r="D23" s="58"/>
      <c r="E23" s="58"/>
      <c r="F23" s="58"/>
      <c r="G23" s="58"/>
      <c r="H23" s="59"/>
    </row>
    <row r="24" spans="1:8" ht="18">
      <c r="A24" s="51"/>
      <c r="B24" s="9" t="s">
        <v>14</v>
      </c>
      <c r="C24" s="58" t="s">
        <v>15</v>
      </c>
      <c r="D24" s="58"/>
      <c r="E24" s="58"/>
      <c r="F24" s="58"/>
      <c r="G24" s="58"/>
      <c r="H24" s="59"/>
    </row>
    <row r="25" spans="1:8" ht="18">
      <c r="A25" s="52"/>
      <c r="B25" s="10" t="s">
        <v>16</v>
      </c>
      <c r="C25" s="72" t="s">
        <v>3</v>
      </c>
      <c r="D25" s="72"/>
      <c r="E25" s="72"/>
      <c r="F25" s="72"/>
      <c r="G25" s="72"/>
      <c r="H25" s="73"/>
    </row>
    <row r="26" spans="1:8">
      <c r="A26" s="39"/>
      <c r="B26" s="40"/>
      <c r="C26" s="40"/>
      <c r="D26" s="40"/>
      <c r="E26" s="40"/>
      <c r="F26" s="40"/>
      <c r="G26" s="40"/>
      <c r="H26" s="41"/>
    </row>
    <row r="27" spans="1:8">
      <c r="A27" s="42"/>
      <c r="B27" s="43"/>
      <c r="C27" s="43"/>
      <c r="D27" s="43"/>
      <c r="E27" s="43"/>
      <c r="F27" s="43"/>
      <c r="G27" s="43"/>
      <c r="H27" s="44"/>
    </row>
    <row r="28" spans="1:8" s="6" customFormat="1" ht="15.6">
      <c r="A28" s="45" t="s">
        <v>20</v>
      </c>
      <c r="B28" s="46"/>
      <c r="C28" s="46"/>
      <c r="D28" s="46"/>
      <c r="E28" s="46"/>
      <c r="F28" s="46"/>
      <c r="G28" s="46"/>
      <c r="H28" s="47"/>
    </row>
    <row r="29" spans="1:8" s="6" customFormat="1" ht="13.8">
      <c r="A29" s="48" t="s">
        <v>22</v>
      </c>
      <c r="B29" s="49"/>
      <c r="C29" s="49"/>
      <c r="D29" s="49"/>
      <c r="E29" s="49"/>
      <c r="F29" s="49"/>
      <c r="G29" s="49"/>
      <c r="H29" s="50"/>
    </row>
    <row r="30" spans="1:8" s="6" customFormat="1" ht="32.25" customHeight="1">
      <c r="A30" s="29"/>
      <c r="B30" s="31" t="s">
        <v>23</v>
      </c>
      <c r="C30" s="31"/>
      <c r="D30" s="31"/>
      <c r="E30" s="31"/>
      <c r="F30" s="31"/>
      <c r="G30" s="31"/>
      <c r="H30" s="32"/>
    </row>
    <row r="31" spans="1:8" s="6" customFormat="1" ht="63.75" customHeight="1">
      <c r="A31" s="29"/>
      <c r="B31" s="33" t="s">
        <v>58</v>
      </c>
      <c r="C31" s="33"/>
      <c r="D31" s="33"/>
      <c r="E31" s="33"/>
      <c r="F31" s="33"/>
      <c r="G31" s="33"/>
      <c r="H31" s="34"/>
    </row>
    <row r="32" spans="1:8" s="6" customFormat="1" ht="87.75" customHeight="1">
      <c r="A32" s="29"/>
      <c r="B32" s="35" t="s">
        <v>7</v>
      </c>
      <c r="C32" s="33" t="s">
        <v>65</v>
      </c>
      <c r="D32" s="33"/>
      <c r="E32" s="33"/>
      <c r="F32" s="33"/>
      <c r="G32" s="33"/>
      <c r="H32" s="34"/>
    </row>
    <row r="33" spans="1:8" s="6" customFormat="1" ht="35.25" customHeight="1">
      <c r="A33" s="30"/>
      <c r="B33" s="36"/>
      <c r="C33" s="37" t="s">
        <v>44</v>
      </c>
      <c r="D33" s="37"/>
      <c r="E33" s="37"/>
      <c r="F33" s="37"/>
      <c r="G33" s="37"/>
      <c r="H33" s="38"/>
    </row>
    <row r="34" spans="1:8" s="6" customFormat="1" ht="13.8">
      <c r="A34" s="26" t="s">
        <v>24</v>
      </c>
      <c r="B34" s="27"/>
      <c r="C34" s="27"/>
      <c r="D34" s="27"/>
      <c r="E34" s="27"/>
      <c r="F34" s="27"/>
      <c r="G34" s="27"/>
      <c r="H34" s="28"/>
    </row>
    <row r="35" spans="1:8" s="6" customFormat="1" ht="48" customHeight="1">
      <c r="A35" s="26" t="s">
        <v>69</v>
      </c>
      <c r="B35" s="27"/>
      <c r="C35" s="27"/>
      <c r="D35" s="27"/>
      <c r="E35" s="27"/>
      <c r="F35" s="27"/>
      <c r="G35" s="27"/>
      <c r="H35" s="28"/>
    </row>
    <row r="36" spans="1:8" s="6" customFormat="1" ht="33" customHeight="1">
      <c r="A36" s="26" t="s">
        <v>46</v>
      </c>
      <c r="B36" s="27"/>
      <c r="C36" s="27"/>
      <c r="D36" s="27"/>
      <c r="E36" s="27"/>
      <c r="F36" s="27"/>
      <c r="G36" s="27"/>
      <c r="H36" s="28"/>
    </row>
  </sheetData>
  <mergeCells count="38">
    <mergeCell ref="D10:H10"/>
    <mergeCell ref="D11:H11"/>
    <mergeCell ref="D12:H12"/>
    <mergeCell ref="D13:H13"/>
    <mergeCell ref="D14:H14"/>
    <mergeCell ref="A1:H1"/>
    <mergeCell ref="A3:H5"/>
    <mergeCell ref="A9:H9"/>
    <mergeCell ref="E8:H8"/>
    <mergeCell ref="A2:H2"/>
    <mergeCell ref="A8:D8"/>
    <mergeCell ref="A6:D6"/>
    <mergeCell ref="E6:H6"/>
    <mergeCell ref="E7:H7"/>
    <mergeCell ref="A7:D7"/>
    <mergeCell ref="A15:H16"/>
    <mergeCell ref="A17:H17"/>
    <mergeCell ref="A18:H18"/>
    <mergeCell ref="C24:H24"/>
    <mergeCell ref="C25:H25"/>
    <mergeCell ref="A26:H27"/>
    <mergeCell ref="A28:H28"/>
    <mergeCell ref="A29:H29"/>
    <mergeCell ref="A19:A25"/>
    <mergeCell ref="B19:G19"/>
    <mergeCell ref="C20:H20"/>
    <mergeCell ref="C21:H21"/>
    <mergeCell ref="C22:H22"/>
    <mergeCell ref="C23:H23"/>
    <mergeCell ref="A34:H34"/>
    <mergeCell ref="A35:H35"/>
    <mergeCell ref="A36:H36"/>
    <mergeCell ref="A30:A33"/>
    <mergeCell ref="B30:H30"/>
    <mergeCell ref="B31:H31"/>
    <mergeCell ref="B32:B33"/>
    <mergeCell ref="C32:H32"/>
    <mergeCell ref="C33:H33"/>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abSelected="1" zoomScale="115" zoomScaleNormal="115" zoomScalePageLayoutView="115" workbookViewId="0">
      <selection activeCell="M9" sqref="M9"/>
    </sheetView>
  </sheetViews>
  <sheetFormatPr defaultColWidth="9" defaultRowHeight="13.2"/>
  <cols>
    <col min="1" max="1" width="15.88671875" style="1" customWidth="1"/>
    <col min="2" max="2" width="12.109375" style="1" customWidth="1"/>
    <col min="3" max="4" width="12.33203125" style="1" customWidth="1"/>
    <col min="5" max="5" width="21.109375" style="1" customWidth="1"/>
    <col min="6" max="8" width="12.33203125" style="1" customWidth="1"/>
    <col min="9" max="14" width="9" style="1"/>
    <col min="15" max="15" width="14.5546875" style="1" bestFit="1" customWidth="1"/>
    <col min="16" max="16384" width="9" style="1"/>
  </cols>
  <sheetData>
    <row r="1" spans="1:8" ht="17.399999999999999">
      <c r="A1" s="74" t="s">
        <v>40</v>
      </c>
      <c r="B1" s="75"/>
      <c r="C1" s="75"/>
      <c r="D1" s="75"/>
      <c r="E1" s="75"/>
      <c r="F1" s="75"/>
      <c r="G1" s="75"/>
      <c r="H1" s="76"/>
    </row>
    <row r="2" spans="1:8">
      <c r="A2" s="77"/>
      <c r="B2" s="56"/>
      <c r="C2" s="56"/>
      <c r="D2" s="56"/>
      <c r="E2" s="56"/>
      <c r="F2" s="56"/>
      <c r="G2" s="56"/>
      <c r="H2" s="57"/>
    </row>
    <row r="3" spans="1:8">
      <c r="A3" s="77"/>
      <c r="B3" s="56"/>
      <c r="C3" s="56"/>
      <c r="D3" s="56"/>
      <c r="E3" s="56"/>
      <c r="F3" s="56"/>
      <c r="G3" s="56"/>
      <c r="H3" s="57"/>
    </row>
    <row r="4" spans="1:8" ht="17.399999999999999">
      <c r="A4" s="98" t="s">
        <v>4</v>
      </c>
      <c r="B4" s="99"/>
      <c r="C4" s="99"/>
      <c r="D4" s="99"/>
      <c r="E4" s="99"/>
      <c r="F4" s="99"/>
      <c r="G4" s="99"/>
      <c r="H4" s="100"/>
    </row>
    <row r="5" spans="1:8">
      <c r="A5" s="51"/>
      <c r="B5" s="101"/>
      <c r="C5" s="101"/>
      <c r="D5" s="101"/>
      <c r="E5" s="101"/>
      <c r="F5" s="101"/>
      <c r="G5" s="101"/>
      <c r="H5" s="102"/>
    </row>
    <row r="6" spans="1:8" ht="15.75" customHeight="1">
      <c r="A6" s="52"/>
      <c r="B6" s="103"/>
      <c r="C6" s="103"/>
      <c r="D6" s="103"/>
      <c r="E6" s="103"/>
      <c r="F6" s="103"/>
      <c r="G6" s="103"/>
      <c r="H6" s="104"/>
    </row>
    <row r="7" spans="1:8" s="4" customFormat="1" ht="39.6">
      <c r="A7" s="7" t="s">
        <v>37</v>
      </c>
      <c r="B7" s="3" t="s">
        <v>34</v>
      </c>
      <c r="C7" s="3" t="s">
        <v>35</v>
      </c>
      <c r="D7" s="3" t="s">
        <v>36</v>
      </c>
      <c r="E7" s="3" t="s">
        <v>30</v>
      </c>
      <c r="F7" s="3" t="s">
        <v>31</v>
      </c>
      <c r="G7" s="3" t="s">
        <v>32</v>
      </c>
      <c r="H7" s="3" t="s">
        <v>33</v>
      </c>
    </row>
    <row r="8" spans="1:8" s="4" customFormat="1" ht="15.6">
      <c r="A8" s="7" t="s">
        <v>48</v>
      </c>
      <c r="B8" s="13">
        <v>0</v>
      </c>
      <c r="C8" s="13">
        <v>0</v>
      </c>
      <c r="D8" s="13">
        <v>0</v>
      </c>
      <c r="E8" s="13">
        <v>0</v>
      </c>
      <c r="F8" s="13">
        <v>0</v>
      </c>
      <c r="G8" s="13">
        <v>0</v>
      </c>
      <c r="H8" s="13">
        <v>0</v>
      </c>
    </row>
    <row r="9" spans="1:8" s="4" customFormat="1" ht="15.6">
      <c r="A9" s="7" t="s">
        <v>49</v>
      </c>
      <c r="B9" s="13">
        <v>0</v>
      </c>
      <c r="C9" s="13">
        <v>0</v>
      </c>
      <c r="D9" s="13">
        <v>0</v>
      </c>
      <c r="E9" s="13">
        <v>0</v>
      </c>
      <c r="F9" s="13">
        <v>0</v>
      </c>
      <c r="G9" s="13">
        <v>0</v>
      </c>
      <c r="H9" s="13">
        <v>0</v>
      </c>
    </row>
    <row r="10" spans="1:8" ht="39" customHeight="1">
      <c r="A10" s="11" t="s">
        <v>47</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78" t="s">
        <v>50</v>
      </c>
      <c r="B11" s="79"/>
      <c r="C11" s="79"/>
      <c r="D11" s="79"/>
      <c r="E11" s="79"/>
      <c r="F11" s="79"/>
      <c r="G11" s="79"/>
      <c r="H11" s="80"/>
    </row>
    <row r="12" spans="1:8" s="4" customFormat="1">
      <c r="A12" s="5" t="s">
        <v>17</v>
      </c>
      <c r="B12" s="23">
        <f>$B$10*(1500/1000*10)/1000</f>
        <v>0</v>
      </c>
      <c r="C12" s="23">
        <f>$C$10*(1500/1000*10)/1000</f>
        <v>0</v>
      </c>
      <c r="D12" s="23">
        <f>$D$10*(407.184/1000)/1000</f>
        <v>0</v>
      </c>
      <c r="E12" s="23">
        <f>$E$10*(0.0005/1000)/1000</f>
        <v>0</v>
      </c>
      <c r="F12" s="23">
        <f>$F$10*(3.1/1000)*47.3/1000</f>
        <v>0</v>
      </c>
      <c r="G12" s="23">
        <f>$G$10*(1500/1000*1)/1000</f>
        <v>0</v>
      </c>
      <c r="H12" s="23">
        <f>$H$10*3.371/1000</f>
        <v>0</v>
      </c>
    </row>
    <row r="13" spans="1:8" s="4" customFormat="1" ht="15.6">
      <c r="A13" s="2" t="s">
        <v>5</v>
      </c>
      <c r="B13" s="24">
        <f>$B$10*(16000/1000*1)/1000</f>
        <v>0</v>
      </c>
      <c r="C13" s="24">
        <f>$C$10*(16000/1000*1)/1000</f>
        <v>0</v>
      </c>
      <c r="D13" s="24">
        <f>$D$10*(20359.2/1000*0.15)/1000</f>
        <v>0</v>
      </c>
      <c r="E13" s="24">
        <f>$E$10*(0.002/1000*7)/1000</f>
        <v>0</v>
      </c>
      <c r="F13" s="24">
        <f>$F$10*(0.29/1000)*47.3/1000</f>
        <v>0</v>
      </c>
      <c r="G13" s="24">
        <f>$G$10*(110/1000)/1000</f>
        <v>0</v>
      </c>
      <c r="H13" s="24">
        <f>$H$10*1.461/1000</f>
        <v>0</v>
      </c>
    </row>
    <row r="14" spans="1:8" s="4" customFormat="1" ht="15.6">
      <c r="A14" s="2" t="s">
        <v>12</v>
      </c>
      <c r="B14" s="24">
        <f>$B$10*(3000/1000)/1000</f>
        <v>0</v>
      </c>
      <c r="C14" s="24">
        <f>$C$10*(1000/1000)/1000</f>
        <v>0</v>
      </c>
      <c r="D14" s="24">
        <f>$D$10*(2395.2/1000)/1000</f>
        <v>0</v>
      </c>
      <c r="E14" s="24">
        <f>$E$10*(1.75/1000)/1000</f>
        <v>0</v>
      </c>
      <c r="F14" s="24">
        <f>$F$10*(39/1000)*47.3/1000</f>
        <v>0</v>
      </c>
      <c r="G14" s="24">
        <f>$G$10*(950/1000)/1000</f>
        <v>0</v>
      </c>
      <c r="H14" s="24">
        <f>$H$10*1.798/1000</f>
        <v>0</v>
      </c>
    </row>
    <row r="15" spans="1:8" s="4" customFormat="1">
      <c r="A15" s="2" t="s">
        <v>6</v>
      </c>
      <c r="B15" s="24">
        <f>$B$10*(20000/1000)/1000</f>
        <v>0</v>
      </c>
      <c r="C15" s="24">
        <f>$C$10*(20000/1000)/1000</f>
        <v>0</v>
      </c>
      <c r="D15" s="24">
        <f>$D$10*(598.8/1000)/1000</f>
        <v>0</v>
      </c>
      <c r="E15" s="24">
        <f>$E$10*(0.24/1000)/1000</f>
        <v>0</v>
      </c>
      <c r="F15" s="24">
        <f>$F$10*(16/1000)*47.3/1000</f>
        <v>0</v>
      </c>
      <c r="G15" s="24">
        <f>$G$10*(16000/1000)/1000</f>
        <v>0</v>
      </c>
      <c r="H15" s="24">
        <f>$H$10*1.798/1000</f>
        <v>0</v>
      </c>
    </row>
    <row r="16" spans="1:8" s="4" customFormat="1" ht="15.6">
      <c r="A16" s="2" t="s">
        <v>11</v>
      </c>
      <c r="B16" s="24">
        <f>$B$10*(2000000/1000)/1000</f>
        <v>0</v>
      </c>
      <c r="C16" s="24">
        <f>$C$10*(2360000/1000)/1000</f>
        <v>0</v>
      </c>
      <c r="D16" s="24">
        <f>$D$10*(3233520/1000)/1000</f>
        <v>0</v>
      </c>
      <c r="E16" s="24">
        <f>$E$10*(2000/1000)/1000</f>
        <v>0</v>
      </c>
      <c r="F16" s="25">
        <f>$F$10*(63100/1000)*47.3/1000</f>
        <v>0</v>
      </c>
      <c r="G16" s="24">
        <v>0</v>
      </c>
      <c r="H16" s="24">
        <v>0</v>
      </c>
    </row>
    <row r="17" spans="1:8" s="4" customFormat="1">
      <c r="A17" s="2" t="s">
        <v>18</v>
      </c>
      <c r="B17" s="22">
        <f>B12*75%</f>
        <v>0</v>
      </c>
      <c r="C17" s="22">
        <f>C12*75%</f>
        <v>0</v>
      </c>
      <c r="D17" s="22">
        <f>D12*77%</f>
        <v>0</v>
      </c>
      <c r="E17" s="24">
        <f>E12*50%</f>
        <v>0</v>
      </c>
      <c r="F17" s="22">
        <f>F12*77%</f>
        <v>0</v>
      </c>
      <c r="G17" s="22">
        <f>G12*72%</f>
        <v>0</v>
      </c>
      <c r="H17" s="22">
        <f>H12*72%</f>
        <v>0</v>
      </c>
    </row>
    <row r="18" spans="1:8" s="4" customFormat="1">
      <c r="A18" s="2" t="s">
        <v>19</v>
      </c>
      <c r="B18" s="22">
        <f>B12*92%</f>
        <v>0</v>
      </c>
      <c r="C18" s="22">
        <f>C12*92%</f>
        <v>0</v>
      </c>
      <c r="D18" s="22">
        <f>D12*94%</f>
        <v>0</v>
      </c>
      <c r="E18" s="24">
        <f>E12*94%</f>
        <v>0</v>
      </c>
      <c r="F18" s="22">
        <f>F12*95%</f>
        <v>0</v>
      </c>
      <c r="G18" s="22">
        <f>G12*95%</f>
        <v>0</v>
      </c>
      <c r="H18" s="22">
        <f>H12*95%</f>
        <v>0</v>
      </c>
    </row>
    <row r="19" spans="1:8" s="4" customFormat="1">
      <c r="A19" s="60"/>
      <c r="B19" s="61"/>
      <c r="C19" s="61"/>
      <c r="D19" s="61"/>
      <c r="E19" s="61"/>
      <c r="F19" s="61"/>
      <c r="G19" s="61"/>
      <c r="H19" s="62"/>
    </row>
    <row r="20" spans="1:8" s="4" customFormat="1">
      <c r="A20" s="63"/>
      <c r="B20" s="64"/>
      <c r="C20" s="64"/>
      <c r="D20" s="64"/>
      <c r="E20" s="64"/>
      <c r="F20" s="64"/>
      <c r="G20" s="64"/>
      <c r="H20" s="65"/>
    </row>
    <row r="21" spans="1:8" s="4" customFormat="1" ht="70.5" customHeight="1">
      <c r="A21" s="66" t="s">
        <v>57</v>
      </c>
      <c r="B21" s="67"/>
      <c r="C21" s="67"/>
      <c r="D21" s="67"/>
      <c r="E21" s="67"/>
      <c r="F21" s="67"/>
      <c r="G21" s="67"/>
      <c r="H21" s="68"/>
    </row>
    <row r="22" spans="1:8" ht="15.6">
      <c r="A22" s="69" t="s">
        <v>27</v>
      </c>
      <c r="B22" s="70"/>
      <c r="C22" s="70"/>
      <c r="D22" s="70"/>
      <c r="E22" s="70"/>
      <c r="F22" s="70"/>
      <c r="G22" s="70"/>
      <c r="H22" s="71"/>
    </row>
    <row r="23" spans="1:8" ht="19.8">
      <c r="A23" s="51"/>
      <c r="B23" s="53" t="s">
        <v>13</v>
      </c>
      <c r="C23" s="54"/>
      <c r="D23" s="54"/>
      <c r="E23" s="54"/>
      <c r="F23" s="54"/>
      <c r="G23" s="55"/>
      <c r="H23" s="8"/>
    </row>
    <row r="24" spans="1:8">
      <c r="A24" s="51"/>
      <c r="B24" s="1" t="s">
        <v>7</v>
      </c>
      <c r="C24" s="56"/>
      <c r="D24" s="56"/>
      <c r="E24" s="56"/>
      <c r="F24" s="56"/>
      <c r="G24" s="56"/>
      <c r="H24" s="57"/>
    </row>
    <row r="25" spans="1:8" ht="18">
      <c r="A25" s="51"/>
      <c r="B25" s="9" t="s">
        <v>8</v>
      </c>
      <c r="C25" s="58" t="s">
        <v>2</v>
      </c>
      <c r="D25" s="58"/>
      <c r="E25" s="58"/>
      <c r="F25" s="58"/>
      <c r="G25" s="58"/>
      <c r="H25" s="59"/>
    </row>
    <row r="26" spans="1:8" ht="18">
      <c r="A26" s="51"/>
      <c r="B26" s="9" t="s">
        <v>9</v>
      </c>
      <c r="C26" s="58" t="s">
        <v>0</v>
      </c>
      <c r="D26" s="58"/>
      <c r="E26" s="58"/>
      <c r="F26" s="58"/>
      <c r="G26" s="58"/>
      <c r="H26" s="59"/>
    </row>
    <row r="27" spans="1:8" ht="18">
      <c r="A27" s="51"/>
      <c r="B27" s="9" t="s">
        <v>10</v>
      </c>
      <c r="C27" s="58" t="s">
        <v>1</v>
      </c>
      <c r="D27" s="58"/>
      <c r="E27" s="58"/>
      <c r="F27" s="58"/>
      <c r="G27" s="58"/>
      <c r="H27" s="59"/>
    </row>
    <row r="28" spans="1:8" ht="18">
      <c r="A28" s="51"/>
      <c r="B28" s="9" t="s">
        <v>14</v>
      </c>
      <c r="C28" s="58" t="s">
        <v>15</v>
      </c>
      <c r="D28" s="58"/>
      <c r="E28" s="58"/>
      <c r="F28" s="58"/>
      <c r="G28" s="58"/>
      <c r="H28" s="59"/>
    </row>
    <row r="29" spans="1:8" ht="18">
      <c r="A29" s="52"/>
      <c r="B29" s="10" t="s">
        <v>16</v>
      </c>
      <c r="C29" s="72" t="s">
        <v>3</v>
      </c>
      <c r="D29" s="72"/>
      <c r="E29" s="72"/>
      <c r="F29" s="72"/>
      <c r="G29" s="72"/>
      <c r="H29" s="73"/>
    </row>
    <row r="30" spans="1:8">
      <c r="A30" s="39"/>
      <c r="B30" s="40"/>
      <c r="C30" s="40"/>
      <c r="D30" s="40"/>
      <c r="E30" s="40"/>
      <c r="F30" s="40"/>
      <c r="G30" s="40"/>
      <c r="H30" s="41"/>
    </row>
    <row r="31" spans="1:8">
      <c r="A31" s="42"/>
      <c r="B31" s="43"/>
      <c r="C31" s="43"/>
      <c r="D31" s="43"/>
      <c r="E31" s="43"/>
      <c r="F31" s="43"/>
      <c r="G31" s="43"/>
      <c r="H31" s="44"/>
    </row>
    <row r="32" spans="1:8" s="6" customFormat="1" ht="15.6">
      <c r="A32" s="45" t="s">
        <v>20</v>
      </c>
      <c r="B32" s="46"/>
      <c r="C32" s="46"/>
      <c r="D32" s="46"/>
      <c r="E32" s="46"/>
      <c r="F32" s="46"/>
      <c r="G32" s="46"/>
      <c r="H32" s="47"/>
    </row>
    <row r="33" spans="1:8" s="6" customFormat="1" ht="13.8">
      <c r="A33" s="48" t="s">
        <v>22</v>
      </c>
      <c r="B33" s="49"/>
      <c r="C33" s="49"/>
      <c r="D33" s="49"/>
      <c r="E33" s="49"/>
      <c r="F33" s="49"/>
      <c r="G33" s="49"/>
      <c r="H33" s="50"/>
    </row>
    <row r="34" spans="1:8" s="6" customFormat="1" ht="32.25" customHeight="1">
      <c r="A34" s="29"/>
      <c r="B34" s="31" t="s">
        <v>23</v>
      </c>
      <c r="C34" s="31"/>
      <c r="D34" s="31"/>
      <c r="E34" s="31"/>
      <c r="F34" s="31"/>
      <c r="G34" s="31"/>
      <c r="H34" s="32"/>
    </row>
    <row r="35" spans="1:8" s="6" customFormat="1" ht="20.100000000000001" customHeight="1">
      <c r="A35" s="29"/>
      <c r="B35" s="96" t="s">
        <v>28</v>
      </c>
      <c r="C35" s="96"/>
      <c r="D35" s="96"/>
      <c r="E35" s="96"/>
      <c r="F35" s="96"/>
      <c r="G35" s="96"/>
      <c r="H35" s="97"/>
    </row>
    <row r="36" spans="1:8" s="6" customFormat="1" ht="87.75" customHeight="1">
      <c r="A36" s="29"/>
      <c r="B36" s="35" t="s">
        <v>7</v>
      </c>
      <c r="C36" s="33" t="s">
        <v>68</v>
      </c>
      <c r="D36" s="33"/>
      <c r="E36" s="33"/>
      <c r="F36" s="33"/>
      <c r="G36" s="33"/>
      <c r="H36" s="34"/>
    </row>
    <row r="37" spans="1:8" s="6" customFormat="1" ht="35.25" customHeight="1">
      <c r="A37" s="30"/>
      <c r="B37" s="36"/>
      <c r="C37" s="37" t="s">
        <v>38</v>
      </c>
      <c r="D37" s="37"/>
      <c r="E37" s="37"/>
      <c r="F37" s="37"/>
      <c r="G37" s="37"/>
      <c r="H37" s="38"/>
    </row>
    <row r="38" spans="1:8" s="6" customFormat="1" ht="13.8">
      <c r="A38" s="26" t="s">
        <v>24</v>
      </c>
      <c r="B38" s="27"/>
      <c r="C38" s="27"/>
      <c r="D38" s="27"/>
      <c r="E38" s="27"/>
      <c r="F38" s="27"/>
      <c r="G38" s="27"/>
      <c r="H38" s="28"/>
    </row>
    <row r="39" spans="1:8" s="6" customFormat="1" ht="48" customHeight="1">
      <c r="A39" s="26" t="s">
        <v>39</v>
      </c>
      <c r="B39" s="27"/>
      <c r="C39" s="27"/>
      <c r="D39" s="27"/>
      <c r="E39" s="27"/>
      <c r="F39" s="27"/>
      <c r="G39" s="27"/>
      <c r="H39" s="28"/>
    </row>
    <row r="40" spans="1:8" s="6" customFormat="1" ht="33" customHeight="1">
      <c r="A40" s="26" t="s">
        <v>45</v>
      </c>
      <c r="B40" s="27"/>
      <c r="C40" s="27"/>
      <c r="D40" s="27"/>
      <c r="E40" s="27"/>
      <c r="F40" s="27"/>
      <c r="G40" s="27"/>
      <c r="H40" s="28"/>
    </row>
    <row r="41" spans="1:8" s="6" customFormat="1" ht="18" customHeight="1">
      <c r="A41" s="92" t="s">
        <v>25</v>
      </c>
      <c r="B41" s="93"/>
      <c r="C41" s="93"/>
      <c r="D41" s="93"/>
      <c r="E41" s="93"/>
      <c r="F41" s="93"/>
      <c r="G41" s="93"/>
      <c r="H41" s="94"/>
    </row>
    <row r="42" spans="1:8" s="6" customFormat="1" ht="57" customHeight="1">
      <c r="A42" s="95" t="s">
        <v>21</v>
      </c>
      <c r="B42" s="37"/>
      <c r="C42" s="37"/>
      <c r="D42" s="37"/>
      <c r="E42" s="37"/>
      <c r="F42" s="37"/>
      <c r="G42" s="37"/>
      <c r="H42" s="38"/>
    </row>
    <row r="43" spans="1:8" s="6" customFormat="1" ht="31.5" customHeight="1">
      <c r="A43" s="92" t="s">
        <v>26</v>
      </c>
      <c r="B43" s="93"/>
      <c r="C43" s="93"/>
      <c r="D43" s="93"/>
      <c r="E43" s="93"/>
      <c r="F43" s="93"/>
      <c r="G43" s="93"/>
      <c r="H43" s="94"/>
    </row>
    <row r="44" spans="1:8" s="6" customFormat="1" ht="73.5" customHeight="1">
      <c r="A44" s="95" t="s">
        <v>67</v>
      </c>
      <c r="B44" s="37"/>
      <c r="C44" s="37"/>
      <c r="D44" s="37"/>
      <c r="E44" s="37"/>
      <c r="F44" s="37"/>
      <c r="G44" s="37"/>
      <c r="H44" s="38"/>
    </row>
    <row r="45" spans="1:8" s="6" customFormat="1" ht="43.5" customHeight="1">
      <c r="A45" s="26" t="s">
        <v>29</v>
      </c>
      <c r="B45" s="27"/>
      <c r="C45" s="27"/>
      <c r="D45" s="27"/>
      <c r="E45" s="27"/>
      <c r="F45" s="27"/>
      <c r="G45" s="27"/>
      <c r="H45" s="28"/>
    </row>
  </sheetData>
  <mergeCells count="33">
    <mergeCell ref="A19:H20"/>
    <mergeCell ref="A21:H21"/>
    <mergeCell ref="A4:H4"/>
    <mergeCell ref="A11:H11"/>
    <mergeCell ref="A1:H1"/>
    <mergeCell ref="A2:H3"/>
    <mergeCell ref="A5:H6"/>
    <mergeCell ref="A22:H22"/>
    <mergeCell ref="B23:G23"/>
    <mergeCell ref="C25:H25"/>
    <mergeCell ref="C26:H26"/>
    <mergeCell ref="C27:H27"/>
    <mergeCell ref="C28:H28"/>
    <mergeCell ref="C29:H29"/>
    <mergeCell ref="C24:H24"/>
    <mergeCell ref="A23:A29"/>
    <mergeCell ref="A30:H31"/>
    <mergeCell ref="A32:H32"/>
    <mergeCell ref="A33:H33"/>
    <mergeCell ref="B34:H34"/>
    <mergeCell ref="B35:H35"/>
    <mergeCell ref="C36:H36"/>
    <mergeCell ref="C37:H37"/>
    <mergeCell ref="A34:A37"/>
    <mergeCell ref="B36:B37"/>
    <mergeCell ref="A38:H38"/>
    <mergeCell ref="A39:H39"/>
    <mergeCell ref="A45:H45"/>
    <mergeCell ref="A40:H40"/>
    <mergeCell ref="A41:H41"/>
    <mergeCell ref="A42:H42"/>
    <mergeCell ref="A43:H43"/>
    <mergeCell ref="A44:H44"/>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G6"/>
  <sheetViews>
    <sheetView workbookViewId="0">
      <selection activeCell="C6" sqref="C6"/>
    </sheetView>
  </sheetViews>
  <sheetFormatPr defaultRowHeight="13.2"/>
  <cols>
    <col min="2" max="2" width="22.33203125" bestFit="1" customWidth="1"/>
    <col min="3" max="3" width="35.6640625" customWidth="1"/>
    <col min="4" max="6" width="29" bestFit="1" customWidth="1"/>
    <col min="7" max="7" width="33.109375" bestFit="1" customWidth="1"/>
  </cols>
  <sheetData>
    <row r="3" spans="2:7" ht="15.6">
      <c r="B3" s="15"/>
      <c r="C3" s="16" t="s">
        <v>55</v>
      </c>
      <c r="D3" s="19" t="s">
        <v>59</v>
      </c>
      <c r="E3" s="19" t="s">
        <v>60</v>
      </c>
      <c r="F3" s="19" t="s">
        <v>61</v>
      </c>
      <c r="G3" s="16" t="s">
        <v>62</v>
      </c>
    </row>
    <row r="4" spans="2:7" ht="15.6">
      <c r="B4" s="15" t="s">
        <v>52</v>
      </c>
      <c r="C4" s="20">
        <f>IFERROR('energia elektryczna'!D10,0)</f>
        <v>0</v>
      </c>
      <c r="D4" s="20">
        <f>IFERROR('energia elektryczna'!D11,0)</f>
        <v>0</v>
      </c>
      <c r="E4" s="20">
        <f>IFERROR('energia elektryczna'!D12,0)</f>
        <v>0</v>
      </c>
      <c r="F4" s="20">
        <f>IFERROR('energia elektryczna'!D13,0)</f>
        <v>0</v>
      </c>
      <c r="G4" s="20">
        <f>IFERROR('energia elektryczna'!D14,0)</f>
        <v>0</v>
      </c>
    </row>
    <row r="5" spans="2:7" ht="15.6">
      <c r="B5" s="15" t="s">
        <v>53</v>
      </c>
      <c r="C5" s="20">
        <f>SUM('energia cieplna'!B16:H16)</f>
        <v>0</v>
      </c>
      <c r="D5" s="20">
        <f>SUM('energia cieplna'!B13:H13)</f>
        <v>0</v>
      </c>
      <c r="E5" s="20">
        <f>SUM('energia cieplna'!B14:H14)</f>
        <v>0</v>
      </c>
      <c r="F5" s="20">
        <f>SUM('energia cieplna'!B15:H15)</f>
        <v>0</v>
      </c>
      <c r="G5" s="20">
        <f>SUM('energia cieplna'!B12:H12)</f>
        <v>0</v>
      </c>
    </row>
    <row r="6" spans="2:7" ht="15.6">
      <c r="B6" s="14" t="s">
        <v>54</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2025-03-27T12:13:25Z</dcterms:modified>
</cp:coreProperties>
</file>